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MHA BoD\Budget\2025-26\"/>
    </mc:Choice>
  </mc:AlternateContent>
  <xr:revisionPtr revIDLastSave="0" documentId="13_ncr:1_{65FDC54E-2BCB-4FA7-956C-C51642ADD045}" xr6:coauthVersionLast="47" xr6:coauthVersionMax="47" xr10:uidLastSave="{00000000-0000-0000-0000-000000000000}"/>
  <bookViews>
    <workbookView xWindow="-108" yWindow="-108" windowWidth="23256" windowHeight="12456" activeTab="1" xr2:uid="{8F060C7C-BE37-874D-A896-F374822F5DFB}"/>
  </bookViews>
  <sheets>
    <sheet name="Cover" sheetId="4" r:id="rId1"/>
    <sheet name="Budget Template" sheetId="1" r:id="rId2"/>
    <sheet name="Supporting Schedules" sheetId="7" r:id="rId3"/>
    <sheet name="Rep Fees &amp; Budget" sheetId="2" state="hidden" r:id="rId4"/>
  </sheets>
  <externalReferences>
    <externalReference r:id="rId5"/>
  </externalReferences>
  <definedNames>
    <definedName name="MHL">'[1]Team Inputs'!$D$131</definedName>
    <definedName name="_xlnm.Print_Area" localSheetId="1">'Budget Template'!$A:$H</definedName>
    <definedName name="ST_REP">'[1]Team Inputs'!$C$6</definedName>
    <definedName name="Y_N">'[1]Financial Inputs'!$C$57:$C$58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C20" i="1" s="1"/>
  <c r="H51" i="1"/>
  <c r="G51" i="1"/>
  <c r="H32" i="1"/>
  <c r="H75" i="1"/>
  <c r="G75" i="1"/>
  <c r="A29" i="1"/>
  <c r="H26" i="1"/>
  <c r="G26" i="1"/>
  <c r="C21" i="1"/>
  <c r="C22" i="1" s="1"/>
  <c r="G13" i="1" s="1"/>
  <c r="G6" i="1"/>
  <c r="G31" i="1" s="1"/>
  <c r="G32" i="1" s="1"/>
  <c r="D3" i="2"/>
  <c r="D4" i="2" s="1"/>
  <c r="D5" i="2" s="1"/>
  <c r="D6" i="2" s="1"/>
  <c r="D7" i="2" s="1"/>
  <c r="D8" i="2" s="1"/>
  <c r="D9" i="2" s="1"/>
  <c r="D10" i="2" s="1"/>
  <c r="G2" i="1"/>
  <c r="A70" i="1" s="1"/>
  <c r="D11" i="4"/>
  <c r="E9" i="4"/>
  <c r="D22" i="1"/>
  <c r="G41" i="1"/>
  <c r="H41" i="1"/>
  <c r="H61" i="1"/>
  <c r="G61" i="1"/>
  <c r="C59" i="1"/>
  <c r="D59" i="1"/>
  <c r="D42" i="1"/>
  <c r="C42" i="1"/>
  <c r="G5" i="1" l="1"/>
  <c r="H14" i="1"/>
  <c r="H15" i="1" s="1"/>
  <c r="H13" i="1"/>
  <c r="G14" i="1"/>
  <c r="G15" i="1" s="1"/>
</calcChain>
</file>

<file path=xl/sharedStrings.xml><?xml version="1.0" encoding="utf-8"?>
<sst xmlns="http://schemas.openxmlformats.org/spreadsheetml/2006/main" count="158" uniqueCount="122">
  <si>
    <t>Milton Minor Hockey Association</t>
  </si>
  <si>
    <t>805 Santa Maria Blvd</t>
  </si>
  <si>
    <t xml:space="preserve">Milton ON </t>
  </si>
  <si>
    <t>www.miltonwinterhawks.com</t>
  </si>
  <si>
    <t>Select Division</t>
  </si>
  <si>
    <t>Coach</t>
  </si>
  <si>
    <t>Email</t>
  </si>
  <si>
    <t>Team Treasurer</t>
  </si>
  <si>
    <t>Name</t>
  </si>
  <si>
    <t>Phone</t>
  </si>
  <si>
    <t>Team Budget Totals</t>
  </si>
  <si>
    <t>Total Revenue</t>
  </si>
  <si>
    <t>Total Expenses</t>
  </si>
  <si>
    <t>Surplus/Deficit</t>
  </si>
  <si>
    <t>Estimate</t>
  </si>
  <si>
    <t>Actual/YTD</t>
  </si>
  <si>
    <t>Team Revenue</t>
  </si>
  <si>
    <t>01. Player Assessment</t>
  </si>
  <si>
    <t># of Players</t>
  </si>
  <si>
    <t>Cost/Player</t>
  </si>
  <si>
    <t>Total Player Assessments</t>
  </si>
  <si>
    <t>Fundraising</t>
  </si>
  <si>
    <t>Sponsorship</t>
  </si>
  <si>
    <t>Other</t>
  </si>
  <si>
    <t>Total Additional Revenue</t>
  </si>
  <si>
    <t>03. Tournaments &amp; Exhibition Games</t>
  </si>
  <si>
    <t>Ice Rental</t>
  </si>
  <si>
    <t>Referees</t>
  </si>
  <si>
    <t>Timekeepers</t>
  </si>
  <si>
    <t>Tournament Entry Fee</t>
  </si>
  <si>
    <t xml:space="preserve">Tournament Entry Fee </t>
  </si>
  <si>
    <t>Coach Supplies</t>
  </si>
  <si>
    <t>Trainer Supplies</t>
  </si>
  <si>
    <t>Team Supplies</t>
  </si>
  <si>
    <t>Team Apparel</t>
  </si>
  <si>
    <t>Total Equipment &amp; Supplies</t>
  </si>
  <si>
    <t>Christmas Party</t>
  </si>
  <si>
    <t>Year End Party</t>
  </si>
  <si>
    <t>On Ice Development Provider</t>
  </si>
  <si>
    <t>Development Ice Rental</t>
  </si>
  <si>
    <t>Total Instruction &amp; Development</t>
  </si>
  <si>
    <t>Player &amp; Coach Recognition</t>
  </si>
  <si>
    <t>Total Team Functions</t>
  </si>
  <si>
    <t>Banking Fees &amp; Charges</t>
  </si>
  <si>
    <t>Miscellaneous Expenses</t>
  </si>
  <si>
    <t>Total Additional Expenses</t>
  </si>
  <si>
    <t>Team Notes &amp; Comments</t>
  </si>
  <si>
    <t>Total Team Fees</t>
  </si>
  <si>
    <t>U10 AA</t>
  </si>
  <si>
    <t>U10 A</t>
  </si>
  <si>
    <t>U11 AA</t>
  </si>
  <si>
    <t xml:space="preserve">U11 A </t>
  </si>
  <si>
    <t>U12 AA</t>
  </si>
  <si>
    <t xml:space="preserve">U12 A </t>
  </si>
  <si>
    <t>U13 AA</t>
  </si>
  <si>
    <t>U14 AA</t>
  </si>
  <si>
    <t>U15 AA</t>
  </si>
  <si>
    <t>U14 A</t>
  </si>
  <si>
    <t>U15 A</t>
  </si>
  <si>
    <t>U16 AA</t>
  </si>
  <si>
    <t xml:space="preserve">U16 A </t>
  </si>
  <si>
    <t>U18 AA</t>
  </si>
  <si>
    <t>Season</t>
  </si>
  <si>
    <t>Team</t>
  </si>
  <si>
    <t>U8 MD</t>
  </si>
  <si>
    <t>U9 MD</t>
  </si>
  <si>
    <t>MMHA Notes &amp; Comments</t>
  </si>
  <si>
    <t>U10 B</t>
  </si>
  <si>
    <t>U11 B</t>
  </si>
  <si>
    <t>U12 B</t>
  </si>
  <si>
    <t xml:space="preserve">U13 A </t>
  </si>
  <si>
    <t xml:space="preserve">U16 BB </t>
  </si>
  <si>
    <t xml:space="preserve">U18 A </t>
  </si>
  <si>
    <t>U13 B</t>
  </si>
  <si>
    <t>U14 BB</t>
  </si>
  <si>
    <t xml:space="preserve">U15 BB </t>
  </si>
  <si>
    <t>Today's Date</t>
  </si>
  <si>
    <t>Last Modified</t>
  </si>
  <si>
    <t>Team Fees</t>
  </si>
  <si>
    <t>REP/MD CONSOLIDATED BUDGET FORM</t>
  </si>
  <si>
    <t>Division</t>
  </si>
  <si>
    <t>Max Per Player</t>
  </si>
  <si>
    <t>White</t>
  </si>
  <si>
    <t>Blue</t>
  </si>
  <si>
    <t>U18 BB</t>
  </si>
  <si>
    <t>Tier</t>
  </si>
  <si>
    <t>U21 AA</t>
  </si>
  <si>
    <t>Travel Permits</t>
  </si>
  <si>
    <t>02. Additional Revenue**</t>
  </si>
  <si>
    <t>Team Expenses**</t>
  </si>
  <si>
    <t>**Please use blank spaces or additional worksheets to break down further if needed</t>
  </si>
  <si>
    <t>Player Development Reimbursement</t>
  </si>
  <si>
    <t>Goalie Reimbursement</t>
  </si>
  <si>
    <t xml:space="preserve">Goalie Reimbursement - Must Budget $1,000 per goalie, </t>
  </si>
  <si>
    <t>Total Tournament &amp; Exhibition Games</t>
  </si>
  <si>
    <t>Assessed Team Fees</t>
  </si>
  <si>
    <t>Total Maximum Player Assessment</t>
  </si>
  <si>
    <t>08. Team Functions</t>
  </si>
  <si>
    <t>09. Additional Expenses</t>
  </si>
  <si>
    <t>Total Sponsor Funded Costs</t>
  </si>
  <si>
    <t>Banner</t>
  </si>
  <si>
    <t>Sponsor Bars</t>
  </si>
  <si>
    <t>Apparel</t>
  </si>
  <si>
    <t>Billable Ice</t>
  </si>
  <si>
    <t>Pre-Season Development</t>
  </si>
  <si>
    <t>Off-Ice Development</t>
  </si>
  <si>
    <t>Player Development:</t>
  </si>
  <si>
    <t>Goalie Development:</t>
  </si>
  <si>
    <t>Plaques</t>
  </si>
  <si>
    <t>MMHA will reimburse up to $900; see policy for details</t>
  </si>
  <si>
    <t>MMHA will reimburse up to $750/goalie after initial $1,000; see policy for details</t>
  </si>
  <si>
    <t>[Goalie 1]</t>
  </si>
  <si>
    <t>[Goalie 2]</t>
  </si>
  <si>
    <t>Maximum Per Player Assessment</t>
  </si>
  <si>
    <t>04. Instruction &amp; Development</t>
  </si>
  <si>
    <t>05. Team Fees</t>
  </si>
  <si>
    <t>06. Equipment &amp; Supplies</t>
  </si>
  <si>
    <t>07. Sponsor Funded Costs</t>
  </si>
  <si>
    <t>REP/MD Supporting Schedules</t>
  </si>
  <si>
    <t>Sec.</t>
  </si>
  <si>
    <t>Details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</si>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</sst>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-[$$-1009]* #,##0.00_-;\-[$$-1009]* #,##0.00_-;_-[$$-1009]* &quot;-&quot;??_-;_-@_-"/>
    <numFmt numFmtId="166" formatCode="dd/mmm/yyyy"/>
    <numFmt numFmtId="167" formatCode="&quot;U&quot;\ #"/>
    <numFmt numFmtId="168" formatCode="0.00_);[Red]\(0.00\)"/>
  </numFmts>
  <fonts count="2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b/>
      <u/>
      <sz val="12"/>
      <color theme="0"/>
      <name val="Aptos"/>
      <family val="2"/>
    </font>
    <font>
      <b/>
      <sz val="12"/>
      <color theme="0"/>
      <name val="Aptos"/>
      <family val="2"/>
    </font>
    <font>
      <i/>
      <sz val="12"/>
      <color theme="1"/>
      <name val="Aptos"/>
      <family val="2"/>
    </font>
    <font>
      <b/>
      <sz val="11"/>
      <color theme="0"/>
      <name val="Aptos"/>
      <family val="2"/>
    </font>
    <font>
      <sz val="11"/>
      <name val="Aptos"/>
      <family val="2"/>
    </font>
    <font>
      <sz val="11"/>
      <color theme="1"/>
      <name val="Aptos"/>
      <family val="2"/>
    </font>
    <font>
      <b/>
      <sz val="11"/>
      <color rgb="FFFEFEFE"/>
      <name val="Aptos"/>
      <family val="2"/>
    </font>
    <font>
      <b/>
      <sz val="11"/>
      <color theme="1"/>
      <name val="Aptos"/>
      <family val="2"/>
    </font>
    <font>
      <b/>
      <sz val="10"/>
      <color rgb="FFC00000"/>
      <name val="Aptos"/>
      <family val="2"/>
    </font>
    <font>
      <b/>
      <sz val="12"/>
      <color rgb="FF10106B"/>
      <name val="Aptos"/>
      <family val="2"/>
    </font>
    <font>
      <sz val="12"/>
      <color rgb="FF10106B"/>
      <name val="Aptos"/>
      <family val="2"/>
    </font>
    <font>
      <b/>
      <i/>
      <sz val="12"/>
      <color rgb="FF10106B"/>
      <name val="Aptos"/>
      <family val="2"/>
    </font>
    <font>
      <sz val="11"/>
      <color rgb="FF10106B"/>
      <name val="Aptos"/>
      <family val="2"/>
    </font>
    <font>
      <b/>
      <sz val="12"/>
      <color rgb="FF339933"/>
      <name val="Aptos"/>
      <family val="2"/>
    </font>
    <font>
      <b/>
      <sz val="16"/>
      <color rgb="FF10106B"/>
      <name val="Aptos"/>
      <family val="2"/>
    </font>
    <font>
      <i/>
      <sz val="12"/>
      <color rgb="FF10106B"/>
      <name val="Aptos"/>
      <family val="2"/>
    </font>
    <font>
      <b/>
      <sz val="12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10106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10106B"/>
      </left>
      <right/>
      <top style="medium">
        <color rgb="FF10106B"/>
      </top>
      <bottom style="medium">
        <color rgb="FF10106B"/>
      </bottom>
      <diagonal/>
    </border>
    <border>
      <left/>
      <right/>
      <top style="medium">
        <color rgb="FF10106B"/>
      </top>
      <bottom style="medium">
        <color rgb="FF10106B"/>
      </bottom>
      <diagonal/>
    </border>
    <border>
      <left/>
      <right style="medium">
        <color rgb="FF10106B"/>
      </right>
      <top style="medium">
        <color rgb="FF10106B"/>
      </top>
      <bottom style="medium">
        <color rgb="FF10106B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3" fillId="0" borderId="0" xfId="2" applyFont="1"/>
    <xf numFmtId="0" fontId="1" fillId="0" borderId="0" xfId="2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9" fillId="0" borderId="1" xfId="0" applyFont="1" applyBorder="1"/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 wrapText="1" indent="1"/>
    </xf>
    <xf numFmtId="167" fontId="11" fillId="0" borderId="0" xfId="0" applyNumberFormat="1" applyFont="1" applyAlignment="1">
      <alignment horizontal="left" indent="1"/>
    </xf>
    <xf numFmtId="0" fontId="12" fillId="0" borderId="0" xfId="0" applyFont="1"/>
    <xf numFmtId="0" fontId="13" fillId="3" borderId="0" xfId="0" applyFont="1" applyFill="1"/>
    <xf numFmtId="44" fontId="12" fillId="0" borderId="0" xfId="1" applyFont="1"/>
    <xf numFmtId="164" fontId="12" fillId="0" borderId="0" xfId="0" applyNumberFormat="1" applyFont="1"/>
    <xf numFmtId="5" fontId="11" fillId="0" borderId="0" xfId="0" applyNumberFormat="1" applyFont="1"/>
    <xf numFmtId="0" fontId="14" fillId="0" borderId="0" xfId="0" applyFont="1"/>
    <xf numFmtId="0" fontId="8" fillId="3" borderId="11" xfId="0" applyFont="1" applyFill="1" applyBorder="1" applyAlignment="1">
      <alignment horizontal="centerContinuous" vertical="center"/>
    </xf>
    <xf numFmtId="0" fontId="8" fillId="3" borderId="12" xfId="0" applyFont="1" applyFill="1" applyBorder="1" applyAlignment="1">
      <alignment horizontal="centerContinuous" vertical="center"/>
    </xf>
    <xf numFmtId="0" fontId="8" fillId="3" borderId="13" xfId="0" applyFont="1" applyFill="1" applyBorder="1" applyAlignment="1">
      <alignment horizontal="centerContinuous" vertical="center"/>
    </xf>
    <xf numFmtId="44" fontId="5" fillId="0" borderId="0" xfId="1" applyFont="1" applyFill="1" applyBorder="1"/>
    <xf numFmtId="0" fontId="8" fillId="3" borderId="1" xfId="0" applyFont="1" applyFill="1" applyBorder="1"/>
    <xf numFmtId="44" fontId="8" fillId="3" borderId="1" xfId="1" applyFont="1" applyFill="1" applyBorder="1"/>
    <xf numFmtId="0" fontId="9" fillId="0" borderId="17" xfId="0" applyFont="1" applyBorder="1"/>
    <xf numFmtId="0" fontId="15" fillId="0" borderId="0" xfId="0" applyFont="1"/>
    <xf numFmtId="0" fontId="16" fillId="0" borderId="1" xfId="0" applyFont="1" applyBorder="1"/>
    <xf numFmtId="0" fontId="16" fillId="2" borderId="2" xfId="0" applyFont="1" applyFill="1" applyBorder="1" applyProtection="1">
      <protection locked="0"/>
    </xf>
    <xf numFmtId="44" fontId="17" fillId="2" borderId="1" xfId="0" applyNumberFormat="1" applyFont="1" applyFill="1" applyBorder="1" applyProtection="1">
      <protection locked="0"/>
    </xf>
    <xf numFmtId="0" fontId="17" fillId="2" borderId="5" xfId="0" applyFont="1" applyFill="1" applyBorder="1"/>
    <xf numFmtId="0" fontId="17" fillId="2" borderId="6" xfId="0" applyFont="1" applyFill="1" applyBorder="1"/>
    <xf numFmtId="0" fontId="17" fillId="2" borderId="0" xfId="0" applyFont="1" applyFill="1"/>
    <xf numFmtId="0" fontId="17" fillId="2" borderId="8" xfId="0" applyFont="1" applyFill="1" applyBorder="1"/>
    <xf numFmtId="0" fontId="17" fillId="2" borderId="3" xfId="0" applyFont="1" applyFill="1" applyBorder="1"/>
    <xf numFmtId="0" fontId="17" fillId="2" borderId="9" xfId="0" applyFont="1" applyFill="1" applyBorder="1"/>
    <xf numFmtId="0" fontId="17" fillId="2" borderId="10" xfId="0" applyFont="1" applyFill="1" applyBorder="1"/>
    <xf numFmtId="0" fontId="16" fillId="2" borderId="0" xfId="0" applyFont="1" applyFill="1"/>
    <xf numFmtId="44" fontId="16" fillId="0" borderId="1" xfId="0" applyNumberFormat="1" applyFont="1" applyBorder="1"/>
    <xf numFmtId="0" fontId="17" fillId="2" borderId="0" xfId="0" applyFont="1" applyFill="1" applyAlignment="1" applyProtection="1">
      <alignment horizontal="right" indent="1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6" fillId="2" borderId="1" xfId="0" applyFont="1" applyFill="1" applyBorder="1" applyProtection="1">
      <protection locked="0"/>
    </xf>
    <xf numFmtId="0" fontId="16" fillId="0" borderId="2" xfId="0" applyFont="1" applyBorder="1"/>
    <xf numFmtId="0" fontId="17" fillId="0" borderId="18" xfId="0" applyFont="1" applyBorder="1"/>
    <xf numFmtId="5" fontId="19" fillId="2" borderId="0" xfId="0" applyNumberFormat="1" applyFont="1" applyFill="1"/>
    <xf numFmtId="0" fontId="20" fillId="0" borderId="0" xfId="0" applyFont="1" applyAlignment="1">
      <alignment horizontal="right"/>
    </xf>
    <xf numFmtId="165" fontId="20" fillId="0" borderId="0" xfId="0" applyNumberFormat="1" applyFont="1"/>
    <xf numFmtId="0" fontId="17" fillId="2" borderId="14" xfId="0" applyFont="1" applyFill="1" applyBorder="1" applyProtection="1">
      <protection locked="0"/>
    </xf>
    <xf numFmtId="0" fontId="17" fillId="2" borderId="16" xfId="0" applyFont="1" applyFill="1" applyBorder="1" applyProtection="1">
      <protection locked="0"/>
    </xf>
    <xf numFmtId="0" fontId="17" fillId="2" borderId="15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5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22" fillId="2" borderId="4" xfId="0" applyFont="1" applyFill="1" applyBorder="1"/>
    <xf numFmtId="0" fontId="22" fillId="2" borderId="7" xfId="0" applyFont="1" applyFill="1" applyBorder="1"/>
    <xf numFmtId="0" fontId="22" fillId="2" borderId="7" xfId="0" applyFont="1" applyFill="1" applyBorder="1" applyAlignment="1">
      <alignment horizontal="left" indent="3"/>
    </xf>
    <xf numFmtId="0" fontId="23" fillId="0" borderId="0" xfId="0" applyFont="1"/>
    <xf numFmtId="0" fontId="17" fillId="2" borderId="1" xfId="0" applyFont="1" applyFill="1" applyBorder="1" applyAlignment="1" applyProtection="1">
      <alignment horizontal="center"/>
      <protection locked="0"/>
    </xf>
    <xf numFmtId="0" fontId="16" fillId="0" borderId="2" xfId="0" applyFont="1" applyBorder="1" applyAlignment="1">
      <alignment horizontal="left" indent="1"/>
    </xf>
    <xf numFmtId="0" fontId="16" fillId="2" borderId="2" xfId="0" applyFont="1" applyFill="1" applyBorder="1" applyAlignment="1" applyProtection="1">
      <alignment horizontal="left" indent="1"/>
      <protection locked="0"/>
    </xf>
    <xf numFmtId="0" fontId="18" fillId="2" borderId="2" xfId="0" applyFont="1" applyFill="1" applyBorder="1" applyAlignment="1" applyProtection="1">
      <alignment horizontal="left" indent="1"/>
      <protection locked="0"/>
    </xf>
    <xf numFmtId="0" fontId="16" fillId="0" borderId="18" xfId="0" applyFont="1" applyBorder="1"/>
    <xf numFmtId="0" fontId="16" fillId="0" borderId="18" xfId="0" applyFont="1" applyBorder="1" applyAlignment="1">
      <alignment horizontal="left" indent="1"/>
    </xf>
    <xf numFmtId="0" fontId="16" fillId="2" borderId="18" xfId="0" applyFont="1" applyFill="1" applyBorder="1" applyAlignment="1" applyProtection="1">
      <alignment horizontal="left" indent="1"/>
      <protection locked="0"/>
    </xf>
    <xf numFmtId="0" fontId="18" fillId="2" borderId="18" xfId="0" applyFont="1" applyFill="1" applyBorder="1" applyAlignment="1" applyProtection="1">
      <alignment horizontal="left" indent="1"/>
      <protection locked="0"/>
    </xf>
    <xf numFmtId="0" fontId="16" fillId="2" borderId="18" xfId="0" applyFont="1" applyFill="1" applyBorder="1" applyProtection="1">
      <protection locked="0"/>
    </xf>
    <xf numFmtId="0" fontId="16" fillId="0" borderId="19" xfId="0" applyFont="1" applyBorder="1"/>
    <xf numFmtId="44" fontId="17" fillId="0" borderId="19" xfId="0" applyNumberFormat="1" applyFont="1" applyBorder="1"/>
    <xf numFmtId="44" fontId="17" fillId="0" borderId="18" xfId="0" applyNumberFormat="1" applyFont="1" applyBorder="1"/>
    <xf numFmtId="40" fontId="17" fillId="0" borderId="19" xfId="0" applyNumberFormat="1" applyFont="1" applyBorder="1"/>
    <xf numFmtId="40" fontId="17" fillId="0" borderId="18" xfId="0" applyNumberFormat="1" applyFont="1" applyBorder="1"/>
    <xf numFmtId="0" fontId="7" fillId="3" borderId="0" xfId="0" applyFont="1" applyFill="1" applyAlignment="1">
      <alignment horizontal="centerContinuous" vertical="center"/>
    </xf>
    <xf numFmtId="0" fontId="21" fillId="0" borderId="0" xfId="0" applyFont="1"/>
    <xf numFmtId="0" fontId="16" fillId="0" borderId="0" xfId="0" applyFont="1"/>
    <xf numFmtId="0" fontId="21" fillId="0" borderId="0" xfId="0" applyFont="1" applyAlignment="1">
      <alignment horizontal="left" indent="15"/>
    </xf>
    <xf numFmtId="0" fontId="16" fillId="0" borderId="0" xfId="0" applyFont="1" applyAlignment="1">
      <alignment horizontal="left" indent="15"/>
    </xf>
    <xf numFmtId="168" fontId="5" fillId="0" borderId="0" xfId="0" applyNumberFormat="1" applyFont="1"/>
    <xf numFmtId="168" fontId="16" fillId="0" borderId="0" xfId="0" applyNumberFormat="1" applyFont="1"/>
    <xf numFmtId="168" fontId="7" fillId="3" borderId="0" xfId="0" applyNumberFormat="1" applyFont="1" applyFill="1" applyAlignment="1">
      <alignment horizontal="centerContinuous" vertical="center"/>
    </xf>
    <xf numFmtId="168" fontId="6" fillId="0" borderId="0" xfId="0" applyNumberFormat="1" applyFont="1" applyAlignment="1">
      <alignment horizontal="right"/>
    </xf>
    <xf numFmtId="0" fontId="4" fillId="2" borderId="0" xfId="2" applyFont="1" applyFill="1" applyAlignment="1">
      <alignment horizontal="right"/>
    </xf>
    <xf numFmtId="0" fontId="5" fillId="0" borderId="0" xfId="0" applyFont="1" applyProtection="1">
      <protection locked="0"/>
    </xf>
    <xf numFmtId="168" fontId="5" fillId="0" borderId="0" xfId="0" applyNumberFormat="1" applyFont="1" applyProtection="1">
      <protection locked="0"/>
    </xf>
    <xf numFmtId="43" fontId="17" fillId="2" borderId="1" xfId="0" applyNumberFormat="1" applyFont="1" applyFill="1" applyBorder="1" applyProtection="1">
      <protection locked="0"/>
    </xf>
    <xf numFmtId="43" fontId="5" fillId="0" borderId="1" xfId="1" applyNumberFormat="1" applyFont="1" applyFill="1" applyBorder="1"/>
    <xf numFmtId="43" fontId="17" fillId="2" borderId="1" xfId="1" applyNumberFormat="1" applyFont="1" applyFill="1" applyBorder="1" applyProtection="1">
      <protection locked="0"/>
    </xf>
    <xf numFmtId="43" fontId="17" fillId="0" borderId="1" xfId="0" applyNumberFormat="1" applyFont="1" applyBorder="1"/>
    <xf numFmtId="166" fontId="1" fillId="0" borderId="0" xfId="2" applyNumberFormat="1"/>
    <xf numFmtId="166" fontId="4" fillId="2" borderId="0" xfId="2" applyNumberFormat="1" applyFont="1" applyFill="1"/>
  </cellXfs>
  <cellStyles count="3">
    <cellStyle name="Currency" xfId="1" builtinId="4"/>
    <cellStyle name="Normal" xfId="0" builtinId="0"/>
    <cellStyle name="Normal 2" xfId="2" xr:uid="{BEA1C3F3-6D35-4A32-A8C5-ADB15BB3C883}"/>
  </cellStyles>
  <dxfs count="8">
    <dxf>
      <font>
        <b/>
        <i val="0"/>
        <color rgb="FFC00000"/>
      </font>
      <fill>
        <patternFill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numFmt numFmtId="167" formatCode="&quot;U&quot;\ #"/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ptos"/>
        <family val="2"/>
        <scheme val="none"/>
      </font>
    </dxf>
    <dxf>
      <font>
        <b/>
        <i val="0"/>
        <color theme="0"/>
      </font>
      <fill>
        <patternFill>
          <bgColor rgb="FF10106B"/>
        </patternFill>
      </fill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horizontal style="hair">
          <color auto="1"/>
        </horizontal>
      </border>
    </dxf>
  </dxfs>
  <tableStyles count="1" defaultTableStyle="Table Style 1" defaultPivotStyle="PivotStyleLight16">
    <tableStyle name="Table Style 1" pivot="0" count="2" xr9:uid="{072F59D7-8579-4E25-9B60-E8B10277544E}">
      <tableStyleElement type="wholeTable" dxfId="7"/>
      <tableStyleElement type="headerRow" dxfId="6"/>
    </tableStyle>
  </tableStyles>
  <colors>
    <mruColors>
      <color rgb="FF1010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76200</xdr:rowOff>
    </xdr:from>
    <xdr:to>
      <xdr:col>0</xdr:col>
      <xdr:colOff>1507490</xdr:colOff>
      <xdr:row>5</xdr:row>
      <xdr:rowOff>93457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AFCE60C-5AE5-B531-D69D-7E2C64C2B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76200"/>
          <a:ext cx="1308100" cy="1308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76200</xdr:rowOff>
    </xdr:from>
    <xdr:to>
      <xdr:col>1</xdr:col>
      <xdr:colOff>1074600</xdr:colOff>
      <xdr:row>5</xdr:row>
      <xdr:rowOff>100080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F8DC83-57BF-4086-9350-74F7323A8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76200"/>
          <a:ext cx="1303200" cy="1288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MMHA%20BoD\Budget\MMHA%202025-2026%20Association%20Template%20-%2025-04-18.xlsx" TargetMode="External"/><Relationship Id="rId1" Type="http://schemas.openxmlformats.org/officeDocument/2006/relationships/externalLinkPath" Target="/MMHA%20BoD/Budget/MMHA%202025-2026%20Association%20Template%20-%2025-04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Budget Overview"/>
      <sheetName val="Full Summary"/>
      <sheetName val="Team Summary"/>
      <sheetName val="Financial Inputs"/>
      <sheetName val="Team Inputs"/>
      <sheetName val="Beginner_IP"/>
      <sheetName val="House_League"/>
      <sheetName val="AHL_MHL_Select"/>
      <sheetName val="Rep"/>
    </sheetNames>
    <sheetDataSet>
      <sheetData sheetId="0"/>
      <sheetData sheetId="1"/>
      <sheetData sheetId="2"/>
      <sheetData sheetId="3"/>
      <sheetData sheetId="4">
        <row r="57">
          <cell r="C57">
            <v>1</v>
          </cell>
        </row>
        <row r="58">
          <cell r="C58">
            <v>0</v>
          </cell>
        </row>
      </sheetData>
      <sheetData sheetId="5">
        <row r="6">
          <cell r="C6">
            <v>7</v>
          </cell>
        </row>
        <row r="131">
          <cell r="D131" t="str">
            <v>MHL</v>
          </cell>
        </row>
      </sheetData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2407C6-69CA-4EDB-B97D-8ECBCF00D7F0}" name="T_Fees" displayName="T_Fees" ref="D1:F12" totalsRowShown="0" headerRowDxfId="5" dataDxfId="4">
  <autoFilter ref="D1:F12" xr:uid="{172407C6-69CA-4EDB-B97D-8ECBCF00D7F0}"/>
  <tableColumns count="3">
    <tableColumn id="1" xr3:uid="{0A2C9688-961C-4F25-BCB6-AD3F31135BBD}" name="Division" dataDxfId="3"/>
    <tableColumn id="2" xr3:uid="{D305D82B-0699-4E36-88D5-8350F2C99109}" name="Team Fees" dataDxfId="2"/>
    <tableColumn id="3" xr3:uid="{4A2A5AA1-6882-4F07-8E0B-04DBFF74C0C4}" name="Max Per Player" dataDxfId="1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67656-C585-4805-8BBF-7E6E95DFF6DE}">
  <sheetPr codeName="Sheet1"/>
  <dimension ref="B7:E12"/>
  <sheetViews>
    <sheetView showGridLines="0" workbookViewId="0">
      <selection activeCell="G11" sqref="G11"/>
    </sheetView>
  </sheetViews>
  <sheetFormatPr defaultRowHeight="14.4" x14ac:dyDescent="0.3"/>
  <cols>
    <col min="1" max="3" width="8.796875" style="2"/>
    <col min="4" max="5" width="6.09765625" style="2" customWidth="1"/>
    <col min="6" max="16384" width="8.796875" style="2"/>
  </cols>
  <sheetData>
    <row r="7" spans="2:5" ht="25.8" x14ac:dyDescent="0.5">
      <c r="B7" s="1" t="s">
        <v>0</v>
      </c>
    </row>
    <row r="8" spans="2:5" ht="25.8" x14ac:dyDescent="0.5">
      <c r="B8" s="1"/>
    </row>
    <row r="9" spans="2:5" x14ac:dyDescent="0.3">
      <c r="B9" s="2" t="s">
        <v>62</v>
      </c>
      <c r="D9" s="83">
        <v>2025</v>
      </c>
      <c r="E9" s="2" t="str">
        <f>"/ " &amp; D9+1</f>
        <v>/ 2026</v>
      </c>
    </row>
    <row r="11" spans="2:5" x14ac:dyDescent="0.3">
      <c r="B11" s="2" t="s">
        <v>76</v>
      </c>
      <c r="D11" s="90">
        <f ca="1">TODAY()</f>
        <v>45772</v>
      </c>
      <c r="E11" s="90"/>
    </row>
    <row r="12" spans="2:5" x14ac:dyDescent="0.3">
      <c r="B12" s="2" t="s">
        <v>77</v>
      </c>
      <c r="D12" s="91">
        <v>45769</v>
      </c>
      <c r="E12" s="91"/>
    </row>
  </sheetData>
  <sheetProtection algorithmName="SHA-512" hashValue="+TQge4EdMStfUZ1blPWmGYvUUwlmCQGt61LkxAeuhDot5bHGCc4pr/H8nq1Z5BxoutbMgTwGPVhEiqFmttMRUg==" saltValue="SqxU6+1xj7BjGFRxU77Upw==" spinCount="100000" sheet="1" objects="1" scenarios="1"/>
  <mergeCells count="2">
    <mergeCell ref="D11:E11"/>
    <mergeCell ref="D12:E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94242-2D72-5940-A751-73F8110C53CC}">
  <sheetPr codeName="Sheet2">
    <pageSetUpPr fitToPage="1"/>
  </sheetPr>
  <dimension ref="A2:H75"/>
  <sheetViews>
    <sheetView showGridLines="0" tabSelected="1" zoomScale="85" zoomScaleNormal="85" workbookViewId="0">
      <selection activeCell="G20" sqref="G20:G21"/>
    </sheetView>
  </sheetViews>
  <sheetFormatPr defaultColWidth="10.69921875" defaultRowHeight="15.6" x14ac:dyDescent="0.3"/>
  <cols>
    <col min="1" max="1" width="28.69921875" style="3" customWidth="1"/>
    <col min="2" max="2" width="12.69921875" style="3" customWidth="1"/>
    <col min="3" max="4" width="18.69921875" style="3" customWidth="1"/>
    <col min="5" max="5" width="7.5" style="3" customWidth="1"/>
    <col min="6" max="6" width="40.69921875" style="3" customWidth="1"/>
    <col min="7" max="8" width="18.69921875" style="3" customWidth="1"/>
    <col min="9" max="9" width="2.69921875" style="3" customWidth="1"/>
    <col min="10" max="16384" width="10.69921875" style="3"/>
  </cols>
  <sheetData>
    <row r="2" spans="1:8" ht="21" x14ac:dyDescent="0.4">
      <c r="B2" s="75" t="s">
        <v>0</v>
      </c>
      <c r="C2" s="75"/>
      <c r="D2" s="75"/>
      <c r="F2" s="59" t="s">
        <v>62</v>
      </c>
      <c r="G2" s="42" t="str">
        <f>Cover!D9&amp;Cover!E9</f>
        <v>2025/ 2026</v>
      </c>
      <c r="H2" s="4"/>
    </row>
    <row r="3" spans="1:8" ht="21" x14ac:dyDescent="0.4">
      <c r="B3" s="75" t="s">
        <v>1</v>
      </c>
      <c r="C3" s="75"/>
      <c r="D3" s="75"/>
      <c r="F3" s="59" t="s">
        <v>4</v>
      </c>
      <c r="G3" s="36" t="s">
        <v>64</v>
      </c>
      <c r="H3" s="37"/>
    </row>
    <row r="4" spans="1:8" ht="21" x14ac:dyDescent="0.4">
      <c r="B4" s="75" t="s">
        <v>2</v>
      </c>
      <c r="C4" s="75"/>
      <c r="D4" s="75"/>
      <c r="F4" s="4" t="s">
        <v>113</v>
      </c>
      <c r="G4" s="43">
        <f>_xlfn.XLOOKUP(VALUE(TRIM(MID($G$3,2,2))),T_Fees[Division],T_Fees[Max Per Player])</f>
        <v>1850</v>
      </c>
    </row>
    <row r="5" spans="1:8" ht="21" customHeight="1" x14ac:dyDescent="0.4">
      <c r="B5" s="76" t="s">
        <v>3</v>
      </c>
      <c r="C5" s="75"/>
      <c r="D5" s="75"/>
      <c r="F5" s="59" t="s">
        <v>96</v>
      </c>
      <c r="G5" s="43">
        <f>G4*A21</f>
        <v>31450</v>
      </c>
    </row>
    <row r="6" spans="1:8" ht="21" customHeight="1" x14ac:dyDescent="0.3">
      <c r="F6" s="59" t="s">
        <v>47</v>
      </c>
      <c r="G6" s="43">
        <f>_xlfn.XLOOKUP(VALUE(TRIM(MID($G$3,2,2))),T_Fees[Division],T_Fees[Team Fees])</f>
        <v>17500</v>
      </c>
    </row>
    <row r="7" spans="1:8" x14ac:dyDescent="0.3">
      <c r="H7" s="4"/>
    </row>
    <row r="8" spans="1:8" ht="16.2" thickBot="1" x14ac:dyDescent="0.35">
      <c r="A8" s="74" t="s">
        <v>79</v>
      </c>
      <c r="B8" s="74"/>
      <c r="C8" s="74"/>
      <c r="D8" s="74"/>
      <c r="F8" s="59" t="s">
        <v>5</v>
      </c>
      <c r="G8" s="44"/>
      <c r="H8" s="44"/>
    </row>
    <row r="9" spans="1:8" x14ac:dyDescent="0.3">
      <c r="F9" s="59" t="s">
        <v>6</v>
      </c>
      <c r="G9" s="46"/>
      <c r="H9" s="46"/>
    </row>
    <row r="10" spans="1:8" ht="16.2" thickBot="1" x14ac:dyDescent="0.35"/>
    <row r="11" spans="1:8" ht="16.2" thickBot="1" x14ac:dyDescent="0.35">
      <c r="A11" s="16" t="s">
        <v>7</v>
      </c>
      <c r="B11" s="17"/>
      <c r="C11" s="17"/>
      <c r="D11" s="18"/>
      <c r="F11" s="16" t="s">
        <v>10</v>
      </c>
      <c r="G11" s="17"/>
      <c r="H11" s="17"/>
    </row>
    <row r="12" spans="1:8" ht="16.2" thickBot="1" x14ac:dyDescent="0.35">
      <c r="A12" s="59" t="s">
        <v>8</v>
      </c>
      <c r="B12" s="44"/>
      <c r="C12" s="44"/>
      <c r="D12" s="44"/>
      <c r="G12" s="4" t="s">
        <v>14</v>
      </c>
      <c r="H12" s="4" t="s">
        <v>15</v>
      </c>
    </row>
    <row r="13" spans="1:8" ht="16.2" thickBot="1" x14ac:dyDescent="0.35">
      <c r="A13" s="59" t="s">
        <v>9</v>
      </c>
      <c r="B13" s="45"/>
      <c r="C13" s="45"/>
      <c r="D13" s="45"/>
      <c r="F13" s="24" t="s">
        <v>11</v>
      </c>
      <c r="G13" s="35">
        <f>C22+G26</f>
        <v>31450</v>
      </c>
      <c r="H13" s="35">
        <f>D22+H26</f>
        <v>0</v>
      </c>
    </row>
    <row r="14" spans="1:8" x14ac:dyDescent="0.3">
      <c r="A14" s="59" t="s">
        <v>6</v>
      </c>
      <c r="B14" s="46"/>
      <c r="C14" s="46"/>
      <c r="D14" s="46"/>
      <c r="F14" s="24" t="s">
        <v>12</v>
      </c>
      <c r="G14" s="35">
        <f>SUM(C42,G41,G51,C59,G32,G61,G75)</f>
        <v>17500</v>
      </c>
      <c r="H14" s="35">
        <f>SUM(D42,H41,H51,D59,H32,H61,H75)</f>
        <v>0</v>
      </c>
    </row>
    <row r="15" spans="1:8" x14ac:dyDescent="0.3">
      <c r="F15" s="24" t="s">
        <v>13</v>
      </c>
      <c r="G15" s="35">
        <f>G13-G14</f>
        <v>13950</v>
      </c>
      <c r="H15" s="35">
        <f>H13-H14</f>
        <v>0</v>
      </c>
    </row>
    <row r="16" spans="1:8" ht="16.2" thickBot="1" x14ac:dyDescent="0.35"/>
    <row r="17" spans="1:8" ht="16.2" thickBot="1" x14ac:dyDescent="0.35">
      <c r="A17" s="16" t="s">
        <v>16</v>
      </c>
      <c r="B17" s="16"/>
      <c r="C17" s="16"/>
      <c r="D17" s="16"/>
      <c r="E17" s="16"/>
      <c r="F17" s="16"/>
      <c r="G17" s="16"/>
      <c r="H17" s="16"/>
    </row>
    <row r="18" spans="1:8" x14ac:dyDescent="0.3">
      <c r="F18" s="23" t="s">
        <v>90</v>
      </c>
    </row>
    <row r="19" spans="1:8" x14ac:dyDescent="0.3">
      <c r="A19" s="4" t="s">
        <v>17</v>
      </c>
      <c r="C19" s="5" t="s">
        <v>14</v>
      </c>
      <c r="D19" s="5" t="s">
        <v>15</v>
      </c>
      <c r="F19" s="4" t="s">
        <v>88</v>
      </c>
      <c r="G19" s="4" t="s">
        <v>14</v>
      </c>
      <c r="H19" s="4" t="s">
        <v>15</v>
      </c>
    </row>
    <row r="20" spans="1:8" x14ac:dyDescent="0.3">
      <c r="A20" s="22" t="s">
        <v>18</v>
      </c>
      <c r="B20" s="6" t="s">
        <v>19</v>
      </c>
      <c r="C20" s="23" t="str">
        <f>"** Maximum Player Assessment is "&amp;TEXT($G$4,"$#,#00")</f>
        <v>** Maximum Player Assessment is $1,850</v>
      </c>
      <c r="F20" s="24" t="s">
        <v>21</v>
      </c>
      <c r="G20" s="86"/>
      <c r="H20" s="86"/>
    </row>
    <row r="21" spans="1:8" x14ac:dyDescent="0.3">
      <c r="A21" s="60">
        <v>17</v>
      </c>
      <c r="B21" s="26">
        <v>1850</v>
      </c>
      <c r="C21" s="87">
        <f>A21*B21</f>
        <v>31450</v>
      </c>
      <c r="D21" s="88">
        <v>0</v>
      </c>
      <c r="F21" s="24" t="s">
        <v>22</v>
      </c>
      <c r="G21" s="86"/>
      <c r="H21" s="86"/>
    </row>
    <row r="22" spans="1:8" x14ac:dyDescent="0.3">
      <c r="A22" s="20" t="s">
        <v>20</v>
      </c>
      <c r="B22" s="20"/>
      <c r="C22" s="21">
        <f>SUM(C21:C21)</f>
        <v>31450</v>
      </c>
      <c r="D22" s="21">
        <f>SUM(D21:D21)</f>
        <v>0</v>
      </c>
      <c r="F22" s="38" t="s">
        <v>23</v>
      </c>
      <c r="G22" s="86"/>
      <c r="H22" s="86"/>
    </row>
    <row r="23" spans="1:8" x14ac:dyDescent="0.3">
      <c r="A23" s="4"/>
      <c r="C23" s="19"/>
      <c r="D23" s="19"/>
      <c r="F23" s="38"/>
      <c r="G23" s="86"/>
      <c r="H23" s="86"/>
    </row>
    <row r="24" spans="1:8" x14ac:dyDescent="0.3">
      <c r="A24" s="4"/>
      <c r="C24" s="19"/>
      <c r="D24" s="19"/>
      <c r="F24" s="38"/>
      <c r="G24" s="86"/>
      <c r="H24" s="86"/>
    </row>
    <row r="25" spans="1:8" x14ac:dyDescent="0.3">
      <c r="A25" s="4"/>
      <c r="C25" s="19"/>
      <c r="D25" s="19"/>
      <c r="F25" s="38"/>
      <c r="G25" s="86"/>
      <c r="H25" s="86"/>
    </row>
    <row r="26" spans="1:8" x14ac:dyDescent="0.3">
      <c r="F26" s="20" t="s">
        <v>24</v>
      </c>
      <c r="G26" s="21">
        <f>SUM(G20:G25)</f>
        <v>0</v>
      </c>
      <c r="H26" s="21">
        <f>SUM(H20:H25)</f>
        <v>0</v>
      </c>
    </row>
    <row r="27" spans="1:8" ht="16.2" thickBot="1" x14ac:dyDescent="0.35"/>
    <row r="28" spans="1:8" ht="16.2" thickBot="1" x14ac:dyDescent="0.35">
      <c r="A28" s="16" t="s">
        <v>89</v>
      </c>
      <c r="B28" s="16"/>
      <c r="C28" s="16"/>
      <c r="D28" s="16"/>
      <c r="E28" s="16"/>
      <c r="F28" s="16"/>
      <c r="G28" s="16"/>
      <c r="H28" s="16"/>
    </row>
    <row r="29" spans="1:8" x14ac:dyDescent="0.3">
      <c r="A29" s="23" t="str">
        <f>F18</f>
        <v>**Please use blank spaces or additional worksheets to break down further if needed</v>
      </c>
    </row>
    <row r="30" spans="1:8" x14ac:dyDescent="0.3">
      <c r="A30" s="4" t="s">
        <v>25</v>
      </c>
      <c r="B30" s="4"/>
      <c r="C30" s="5" t="s">
        <v>14</v>
      </c>
      <c r="D30" s="5" t="s">
        <v>15</v>
      </c>
      <c r="F30" s="4" t="s">
        <v>115</v>
      </c>
      <c r="G30" s="5" t="s">
        <v>14</v>
      </c>
      <c r="H30" s="5" t="s">
        <v>15</v>
      </c>
    </row>
    <row r="31" spans="1:8" x14ac:dyDescent="0.3">
      <c r="A31" s="39" t="s">
        <v>26</v>
      </c>
      <c r="B31" s="40"/>
      <c r="C31" s="86"/>
      <c r="D31" s="86"/>
      <c r="F31" s="24" t="s">
        <v>95</v>
      </c>
      <c r="G31" s="89">
        <f>G6</f>
        <v>17500</v>
      </c>
      <c r="H31" s="86"/>
    </row>
    <row r="32" spans="1:8" x14ac:dyDescent="0.3">
      <c r="A32" s="39" t="s">
        <v>27</v>
      </c>
      <c r="B32" s="40"/>
      <c r="C32" s="86"/>
      <c r="D32" s="86"/>
      <c r="F32" s="20" t="s">
        <v>47</v>
      </c>
      <c r="G32" s="21">
        <f>SUM(G31)</f>
        <v>17500</v>
      </c>
      <c r="H32" s="21">
        <f>SUM(H31)</f>
        <v>0</v>
      </c>
    </row>
    <row r="33" spans="1:8" x14ac:dyDescent="0.3">
      <c r="A33" s="39" t="s">
        <v>28</v>
      </c>
      <c r="B33" s="40"/>
      <c r="C33" s="86"/>
      <c r="D33" s="86"/>
    </row>
    <row r="34" spans="1:8" x14ac:dyDescent="0.3">
      <c r="A34" s="25" t="s">
        <v>30</v>
      </c>
      <c r="B34" s="68"/>
      <c r="C34" s="86"/>
      <c r="D34" s="86"/>
    </row>
    <row r="35" spans="1:8" x14ac:dyDescent="0.3">
      <c r="A35" s="25" t="s">
        <v>29</v>
      </c>
      <c r="B35" s="68"/>
      <c r="C35" s="86"/>
      <c r="D35" s="86"/>
      <c r="F35" s="4" t="s">
        <v>116</v>
      </c>
      <c r="G35" s="5" t="s">
        <v>14</v>
      </c>
      <c r="H35" s="5" t="s">
        <v>15</v>
      </c>
    </row>
    <row r="36" spans="1:8" x14ac:dyDescent="0.3">
      <c r="A36" s="25" t="s">
        <v>29</v>
      </c>
      <c r="B36" s="68"/>
      <c r="C36" s="86"/>
      <c r="D36" s="86"/>
      <c r="F36" s="39" t="s">
        <v>34</v>
      </c>
      <c r="G36" s="86"/>
      <c r="H36" s="86"/>
    </row>
    <row r="37" spans="1:8" x14ac:dyDescent="0.3">
      <c r="A37" s="25" t="s">
        <v>29</v>
      </c>
      <c r="B37" s="68"/>
      <c r="C37" s="86"/>
      <c r="D37" s="86"/>
      <c r="F37" s="39" t="s">
        <v>31</v>
      </c>
      <c r="G37" s="86"/>
      <c r="H37" s="86"/>
    </row>
    <row r="38" spans="1:8" x14ac:dyDescent="0.3">
      <c r="A38" s="25" t="s">
        <v>29</v>
      </c>
      <c r="B38" s="68"/>
      <c r="C38" s="86"/>
      <c r="D38" s="86"/>
      <c r="F38" s="39" t="s">
        <v>32</v>
      </c>
      <c r="G38" s="86"/>
      <c r="H38" s="86"/>
    </row>
    <row r="39" spans="1:8" x14ac:dyDescent="0.3">
      <c r="A39" s="25"/>
      <c r="B39" s="68"/>
      <c r="C39" s="86"/>
      <c r="D39" s="86"/>
      <c r="F39" s="39" t="s">
        <v>33</v>
      </c>
      <c r="G39" s="86"/>
      <c r="H39" s="86"/>
    </row>
    <row r="40" spans="1:8" x14ac:dyDescent="0.3">
      <c r="A40" s="39" t="s">
        <v>87</v>
      </c>
      <c r="B40" s="40"/>
      <c r="C40" s="86"/>
      <c r="D40" s="86"/>
      <c r="F40" s="39" t="s">
        <v>23</v>
      </c>
      <c r="G40" s="86"/>
      <c r="H40" s="86"/>
    </row>
    <row r="41" spans="1:8" x14ac:dyDescent="0.3">
      <c r="A41" s="25" t="s">
        <v>23</v>
      </c>
      <c r="B41" s="68"/>
      <c r="C41" s="86"/>
      <c r="D41" s="86"/>
      <c r="F41" s="20" t="s">
        <v>35</v>
      </c>
      <c r="G41" s="21">
        <f>SUM(G36:G40)</f>
        <v>0</v>
      </c>
      <c r="H41" s="21">
        <f>SUM(H36:H40)</f>
        <v>0</v>
      </c>
    </row>
    <row r="42" spans="1:8" x14ac:dyDescent="0.3">
      <c r="A42" s="20" t="s">
        <v>94</v>
      </c>
      <c r="B42" s="20"/>
      <c r="C42" s="21">
        <f>SUM(C31:C41)</f>
        <v>0</v>
      </c>
      <c r="D42" s="21">
        <f>SUM(D31:D41)</f>
        <v>0</v>
      </c>
    </row>
    <row r="44" spans="1:8" x14ac:dyDescent="0.3">
      <c r="A44" s="4" t="s">
        <v>114</v>
      </c>
      <c r="C44" s="5" t="s">
        <v>14</v>
      </c>
      <c r="D44" s="5" t="s">
        <v>15</v>
      </c>
      <c r="F44" s="4" t="s">
        <v>117</v>
      </c>
      <c r="G44" s="5" t="s">
        <v>14</v>
      </c>
      <c r="H44" s="5" t="s">
        <v>15</v>
      </c>
    </row>
    <row r="45" spans="1:8" x14ac:dyDescent="0.3">
      <c r="A45" s="39" t="s">
        <v>106</v>
      </c>
      <c r="B45" s="69"/>
      <c r="C45" s="70"/>
      <c r="D45" s="71"/>
      <c r="F45" s="39" t="s">
        <v>100</v>
      </c>
      <c r="G45" s="86"/>
      <c r="H45" s="86"/>
    </row>
    <row r="46" spans="1:8" x14ac:dyDescent="0.3">
      <c r="A46" s="61" t="s">
        <v>104</v>
      </c>
      <c r="B46" s="65"/>
      <c r="C46" s="86"/>
      <c r="D46" s="86"/>
      <c r="F46" s="39" t="s">
        <v>101</v>
      </c>
      <c r="G46" s="86"/>
      <c r="H46" s="86"/>
    </row>
    <row r="47" spans="1:8" x14ac:dyDescent="0.3">
      <c r="A47" s="61" t="s">
        <v>38</v>
      </c>
      <c r="B47" s="65"/>
      <c r="C47" s="86"/>
      <c r="D47" s="86"/>
      <c r="F47" s="39" t="s">
        <v>102</v>
      </c>
      <c r="G47" s="86"/>
      <c r="H47" s="86"/>
    </row>
    <row r="48" spans="1:8" x14ac:dyDescent="0.3">
      <c r="A48" s="61" t="s">
        <v>39</v>
      </c>
      <c r="B48" s="65"/>
      <c r="C48" s="86"/>
      <c r="D48" s="86"/>
      <c r="F48" s="39" t="s">
        <v>108</v>
      </c>
      <c r="G48" s="86"/>
      <c r="H48" s="86"/>
    </row>
    <row r="49" spans="1:8" x14ac:dyDescent="0.3">
      <c r="A49" s="61" t="s">
        <v>105</v>
      </c>
      <c r="B49" s="65"/>
      <c r="C49" s="86"/>
      <c r="D49" s="86"/>
      <c r="F49" s="25" t="s">
        <v>23</v>
      </c>
      <c r="G49" s="86"/>
      <c r="H49" s="86"/>
    </row>
    <row r="50" spans="1:8" x14ac:dyDescent="0.3">
      <c r="A50" s="62"/>
      <c r="B50" s="66"/>
      <c r="C50" s="86"/>
      <c r="D50" s="86"/>
      <c r="F50" s="25"/>
      <c r="G50" s="86"/>
      <c r="H50" s="86"/>
    </row>
    <row r="51" spans="1:8" x14ac:dyDescent="0.3">
      <c r="A51" s="62"/>
      <c r="B51" s="66"/>
      <c r="C51" s="86"/>
      <c r="D51" s="86"/>
      <c r="F51" s="20" t="s">
        <v>99</v>
      </c>
      <c r="G51" s="21">
        <f>SUM(G45:G50)</f>
        <v>0</v>
      </c>
      <c r="H51" s="21">
        <f>SUM(H45:H50)</f>
        <v>0</v>
      </c>
    </row>
    <row r="52" spans="1:8" x14ac:dyDescent="0.3">
      <c r="A52" s="39" t="s">
        <v>107</v>
      </c>
      <c r="B52" s="69"/>
      <c r="C52" s="72"/>
      <c r="D52" s="73"/>
    </row>
    <row r="53" spans="1:8" x14ac:dyDescent="0.3">
      <c r="A53" s="63" t="s">
        <v>111</v>
      </c>
      <c r="B53" s="67"/>
      <c r="C53" s="86"/>
      <c r="D53" s="86"/>
    </row>
    <row r="54" spans="1:8" x14ac:dyDescent="0.3">
      <c r="A54" s="63" t="s">
        <v>112</v>
      </c>
      <c r="B54" s="67"/>
      <c r="C54" s="86"/>
      <c r="D54" s="86"/>
      <c r="F54" s="4" t="s">
        <v>97</v>
      </c>
      <c r="G54" s="5" t="s">
        <v>14</v>
      </c>
      <c r="H54" s="5" t="s">
        <v>15</v>
      </c>
    </row>
    <row r="55" spans="1:8" x14ac:dyDescent="0.3">
      <c r="A55" s="25" t="s">
        <v>23</v>
      </c>
      <c r="B55" s="68"/>
      <c r="C55" s="86"/>
      <c r="D55" s="86"/>
      <c r="F55" s="24" t="s">
        <v>36</v>
      </c>
      <c r="G55" s="86"/>
      <c r="H55" s="86"/>
    </row>
    <row r="56" spans="1:8" x14ac:dyDescent="0.3">
      <c r="A56" s="25"/>
      <c r="B56" s="68"/>
      <c r="C56" s="86"/>
      <c r="D56" s="86"/>
      <c r="F56" s="24" t="s">
        <v>37</v>
      </c>
      <c r="G56" s="86"/>
      <c r="H56" s="86"/>
    </row>
    <row r="57" spans="1:8" x14ac:dyDescent="0.3">
      <c r="A57" s="39" t="s">
        <v>91</v>
      </c>
      <c r="B57" s="64"/>
      <c r="C57" s="86"/>
      <c r="D57" s="86"/>
      <c r="F57" s="24" t="s">
        <v>41</v>
      </c>
      <c r="G57" s="86"/>
      <c r="H57" s="86"/>
    </row>
    <row r="58" spans="1:8" x14ac:dyDescent="0.3">
      <c r="A58" s="39" t="s">
        <v>92</v>
      </c>
      <c r="B58" s="64"/>
      <c r="C58" s="86"/>
      <c r="D58" s="86"/>
      <c r="F58" s="38" t="s">
        <v>23</v>
      </c>
      <c r="G58" s="86"/>
      <c r="H58" s="86"/>
    </row>
    <row r="59" spans="1:8" x14ac:dyDescent="0.3">
      <c r="A59" s="20" t="s">
        <v>40</v>
      </c>
      <c r="B59" s="20"/>
      <c r="C59" s="21">
        <f>SUM(C45:C58)</f>
        <v>0</v>
      </c>
      <c r="D59" s="21">
        <f>SUM(D45:D58)</f>
        <v>0</v>
      </c>
      <c r="F59" s="38"/>
      <c r="G59" s="86"/>
      <c r="H59" s="86"/>
    </row>
    <row r="60" spans="1:8" x14ac:dyDescent="0.3">
      <c r="F60" s="38"/>
      <c r="G60" s="86"/>
      <c r="H60" s="86"/>
    </row>
    <row r="61" spans="1:8" x14ac:dyDescent="0.3">
      <c r="A61" s="4" t="s">
        <v>46</v>
      </c>
      <c r="F61" s="20" t="s">
        <v>42</v>
      </c>
      <c r="G61" s="21">
        <f>SUM(G55:G60)</f>
        <v>0</v>
      </c>
      <c r="H61" s="21">
        <f>SUM(H55:H60)</f>
        <v>0</v>
      </c>
    </row>
    <row r="62" spans="1:8" x14ac:dyDescent="0.3">
      <c r="A62" s="47"/>
      <c r="B62" s="48"/>
      <c r="C62" s="48"/>
      <c r="D62" s="49"/>
    </row>
    <row r="63" spans="1:8" x14ac:dyDescent="0.3">
      <c r="A63" s="50"/>
      <c r="B63" s="51"/>
      <c r="C63" s="51"/>
      <c r="D63" s="52"/>
    </row>
    <row r="64" spans="1:8" x14ac:dyDescent="0.3">
      <c r="A64" s="50"/>
      <c r="B64" s="51"/>
      <c r="C64" s="51"/>
      <c r="D64" s="52"/>
      <c r="F64" s="4" t="s">
        <v>98</v>
      </c>
      <c r="G64" s="5" t="s">
        <v>14</v>
      </c>
      <c r="H64" s="5" t="s">
        <v>15</v>
      </c>
    </row>
    <row r="65" spans="1:8" x14ac:dyDescent="0.3">
      <c r="A65" s="50"/>
      <c r="B65" s="51"/>
      <c r="C65" s="51"/>
      <c r="D65" s="52"/>
      <c r="F65" s="24" t="s">
        <v>43</v>
      </c>
      <c r="G65" s="86"/>
      <c r="H65" s="86"/>
    </row>
    <row r="66" spans="1:8" x14ac:dyDescent="0.3">
      <c r="A66" s="50"/>
      <c r="B66" s="51"/>
      <c r="C66" s="51"/>
      <c r="D66" s="52"/>
      <c r="F66" s="24" t="s">
        <v>44</v>
      </c>
      <c r="G66" s="86"/>
      <c r="H66" s="86"/>
    </row>
    <row r="67" spans="1:8" x14ac:dyDescent="0.3">
      <c r="A67" s="53"/>
      <c r="B67" s="54"/>
      <c r="C67" s="54"/>
      <c r="D67" s="55"/>
      <c r="F67" s="38"/>
      <c r="G67" s="86"/>
      <c r="H67" s="86"/>
    </row>
    <row r="68" spans="1:8" x14ac:dyDescent="0.3">
      <c r="F68" s="38"/>
      <c r="G68" s="86"/>
      <c r="H68" s="86"/>
    </row>
    <row r="69" spans="1:8" x14ac:dyDescent="0.3">
      <c r="A69" s="4" t="s">
        <v>66</v>
      </c>
      <c r="F69" s="38"/>
      <c r="G69" s="86"/>
      <c r="H69" s="86"/>
    </row>
    <row r="70" spans="1:8" x14ac:dyDescent="0.3">
      <c r="A70" s="56" t="str">
        <f>"Billable Ice Cost ("&amp;$G$2&amp;") = "&amp;TEXT('Rep Fees &amp; Budget'!$C$17,"$#,#00")</f>
        <v>Billable Ice Cost (2025/ 2026) = $285</v>
      </c>
      <c r="B70" s="27"/>
      <c r="C70" s="27"/>
      <c r="D70" s="28"/>
      <c r="F70" s="38"/>
      <c r="G70" s="86"/>
      <c r="H70" s="86"/>
    </row>
    <row r="71" spans="1:8" x14ac:dyDescent="0.3">
      <c r="A71" s="57" t="s">
        <v>91</v>
      </c>
      <c r="B71" s="29"/>
      <c r="C71" s="29"/>
      <c r="D71" s="30"/>
      <c r="F71" s="38"/>
      <c r="G71" s="86"/>
      <c r="H71" s="86"/>
    </row>
    <row r="72" spans="1:8" x14ac:dyDescent="0.3">
      <c r="A72" s="58" t="s">
        <v>109</v>
      </c>
      <c r="B72" s="34"/>
      <c r="C72" s="29"/>
      <c r="D72" s="30"/>
      <c r="F72" s="38"/>
      <c r="G72" s="86"/>
      <c r="H72" s="86"/>
    </row>
    <row r="73" spans="1:8" x14ac:dyDescent="0.3">
      <c r="A73" s="57" t="s">
        <v>93</v>
      </c>
      <c r="B73" s="29"/>
      <c r="C73" s="29"/>
      <c r="D73" s="30"/>
      <c r="F73" s="38"/>
      <c r="G73" s="86"/>
      <c r="H73" s="86"/>
    </row>
    <row r="74" spans="1:8" x14ac:dyDescent="0.3">
      <c r="A74" s="58" t="s">
        <v>110</v>
      </c>
      <c r="B74" s="34"/>
      <c r="C74" s="29"/>
      <c r="D74" s="30"/>
      <c r="F74" s="38"/>
      <c r="G74" s="86"/>
      <c r="H74" s="86"/>
    </row>
    <row r="75" spans="1:8" x14ac:dyDescent="0.3">
      <c r="A75" s="31"/>
      <c r="B75" s="32"/>
      <c r="C75" s="32"/>
      <c r="D75" s="33"/>
      <c r="F75" s="20" t="s">
        <v>45</v>
      </c>
      <c r="G75" s="21">
        <f>SUM(G65:G74)</f>
        <v>0</v>
      </c>
      <c r="H75" s="21">
        <f>SUM(H65:H74)</f>
        <v>0</v>
      </c>
    </row>
  </sheetData>
  <sheetProtection algorithmName="SHA-512" hashValue="Z7nOnvlooFNJGzx7gQdKM9lPXm5NCGpjp03it+cXZPsx22tfvJs4d0NURxb41tXD22E5yJYV4womWChEbB/Rhg==" saltValue="ZOwbnRDHLD/4/P7B4ZXwrQ==" spinCount="100000" sheet="1" objects="1" scenarios="1"/>
  <conditionalFormatting sqref="C22:D22">
    <cfRule type="cellIs" dxfId="0" priority="3" operator="greaterThan">
      <formula>$G$5</formula>
    </cfRule>
  </conditionalFormatting>
  <dataValidations count="2">
    <dataValidation type="whole" allowBlank="1" showInputMessage="1" showErrorMessage="1" prompt="Enter Number of Players on the Roster" sqref="A21" xr:uid="{AA19E827-2723-4FB7-B273-EA53B20E8519}">
      <formula1>1</formula1>
      <formula2>20</formula2>
    </dataValidation>
    <dataValidation type="decimal" allowBlank="1" showInputMessage="1" showErrorMessage="1" sqref="B21" xr:uid="{038A3D25-D7B1-4D6B-9947-13019AF2751C}">
      <formula1>0</formula1>
      <formula2>$G$4</formula2>
    </dataValidation>
  </dataValidations>
  <pageMargins left="0.31496062992125984" right="0.31496062992125984" top="0.74803149606299213" bottom="0.74803149606299213" header="0.31496062992125984" footer="0.31496062992125984"/>
  <pageSetup scale="5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653CE28-D785-5541-8475-415A07E7E650}">
          <x14:formula1>
            <xm:f>'Rep Fees &amp; Budget'!$A$2:$A$28</xm:f>
          </x14:formula1>
          <xm:sqref>G3</xm:sqref>
        </x14:dataValidation>
        <x14:dataValidation type="list" allowBlank="1" showInputMessage="1" showErrorMessage="1" prompt="Select White/Blue or leave blank" xr:uid="{FA1DBB7E-3562-4B66-AB49-7626847FA1B7}">
          <x14:formula1>
            <xm:f>'Rep Fees &amp; Budget'!$B$2:$B$3</xm:f>
          </x14:formula1>
          <xm:sqref>H3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3FA55-0AFD-4A79-B174-29645A910E08}">
  <sheetPr codeName="Sheet3"/>
  <dimension ref="A1:D9"/>
  <sheetViews>
    <sheetView showGridLines="0" showWhiteSpace="0" zoomScale="90" zoomScaleNormal="90" workbookViewId="0">
      <selection activeCell="B9" sqref="B9"/>
    </sheetView>
  </sheetViews>
  <sheetFormatPr defaultRowHeight="15.6" x14ac:dyDescent="0.3"/>
  <cols>
    <col min="1" max="1" width="5.69921875" style="84" customWidth="1"/>
    <col min="2" max="2" width="60.69921875" style="84" customWidth="1"/>
    <col min="3" max="3" width="6.69921875" style="84" customWidth="1"/>
    <col min="4" max="4" width="12.69921875" style="85" customWidth="1"/>
    <col min="5" max="16384" width="8.796875" style="3"/>
  </cols>
  <sheetData>
    <row r="1" spans="1:4" x14ac:dyDescent="0.3">
      <c r="A1" s="3"/>
      <c r="B1" s="3"/>
      <c r="C1" s="3"/>
      <c r="D1" s="79"/>
    </row>
    <row r="2" spans="1:4" ht="21" x14ac:dyDescent="0.4">
      <c r="A2" s="3"/>
      <c r="B2" s="77" t="s">
        <v>0</v>
      </c>
      <c r="C2" s="75"/>
      <c r="D2" s="80"/>
    </row>
    <row r="3" spans="1:4" ht="21" x14ac:dyDescent="0.4">
      <c r="A3" s="3"/>
      <c r="B3" s="77" t="s">
        <v>1</v>
      </c>
      <c r="C3" s="75"/>
      <c r="D3" s="80"/>
    </row>
    <row r="4" spans="1:4" ht="21" x14ac:dyDescent="0.4">
      <c r="A4" s="3"/>
      <c r="B4" s="77" t="s">
        <v>2</v>
      </c>
      <c r="C4" s="75"/>
      <c r="D4" s="80"/>
    </row>
    <row r="5" spans="1:4" ht="21" customHeight="1" x14ac:dyDescent="0.3">
      <c r="A5" s="3"/>
      <c r="B5" s="78" t="s">
        <v>3</v>
      </c>
      <c r="C5" s="76"/>
      <c r="D5" s="80"/>
    </row>
    <row r="6" spans="1:4" ht="21" customHeight="1" x14ac:dyDescent="0.3">
      <c r="A6" s="3"/>
      <c r="B6" s="3"/>
      <c r="C6" s="3"/>
      <c r="D6" s="79"/>
    </row>
    <row r="7" spans="1:4" x14ac:dyDescent="0.3">
      <c r="A7" s="74" t="s">
        <v>118</v>
      </c>
      <c r="B7" s="74"/>
      <c r="C7" s="74"/>
      <c r="D7" s="81"/>
    </row>
    <row r="8" spans="1:4" x14ac:dyDescent="0.3">
      <c r="A8" s="3"/>
      <c r="B8" s="3"/>
      <c r="C8" s="3"/>
      <c r="D8" s="79"/>
    </row>
    <row r="9" spans="1:4" x14ac:dyDescent="0.3">
      <c r="A9" s="4" t="s">
        <v>119</v>
      </c>
      <c r="B9" s="4" t="s">
        <v>120</v>
      </c>
      <c r="C9" s="4"/>
      <c r="D9" s="82" t="s">
        <v>121</v>
      </c>
    </row>
  </sheetData>
  <sheetProtection algorithmName="SHA-512" hashValue="xMxACKb7JoHXXL13DpdRbEiflvqNOgBD4MQ6QpP+bFg7zIEBl5CauLQhAzkEK8KkIc1HYXjiW4r9XaiHxZqTWw==" saltValue="fFl3CSh5ZtOD/6pWUHwOkQ==" spinCount="100000" sheet="1" objects="1" scenarios="1"/>
  <pageMargins left="0.70866141732283472" right="0.70866141732283472" top="0.74803149606299213" bottom="0.74803149606299213" header="0.31496062992125984" footer="0.31496062992125984"/>
  <pageSetup scale="9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51FD2-367F-1243-855D-4FA6752080F0}">
  <sheetPr codeName="Sheet4"/>
  <dimension ref="A1:F33"/>
  <sheetViews>
    <sheetView showGridLines="0" workbookViewId="0">
      <selection activeCell="C17" sqref="C17"/>
    </sheetView>
  </sheetViews>
  <sheetFormatPr defaultColWidth="10.69921875" defaultRowHeight="14.4" x14ac:dyDescent="0.3"/>
  <cols>
    <col min="1" max="1" width="12.796875" style="10" bestFit="1" customWidth="1"/>
    <col min="2" max="2" width="14.796875" style="10" bestFit="1" customWidth="1"/>
    <col min="3" max="4" width="10.69921875" style="10"/>
    <col min="5" max="6" width="16.69921875" style="10" customWidth="1"/>
    <col min="7" max="16384" width="10.69921875" style="10"/>
  </cols>
  <sheetData>
    <row r="1" spans="1:6" x14ac:dyDescent="0.3">
      <c r="A1" s="15" t="s">
        <v>63</v>
      </c>
      <c r="B1" s="15" t="s">
        <v>85</v>
      </c>
      <c r="D1" s="11" t="s">
        <v>80</v>
      </c>
      <c r="E1" s="7" t="s">
        <v>78</v>
      </c>
      <c r="F1" s="8" t="s">
        <v>81</v>
      </c>
    </row>
    <row r="2" spans="1:6" x14ac:dyDescent="0.3">
      <c r="A2" s="10" t="s">
        <v>64</v>
      </c>
      <c r="B2" s="12" t="s">
        <v>82</v>
      </c>
      <c r="D2" s="9">
        <v>8</v>
      </c>
      <c r="E2" s="14">
        <v>17500</v>
      </c>
      <c r="F2" s="14">
        <v>1850</v>
      </c>
    </row>
    <row r="3" spans="1:6" x14ac:dyDescent="0.3">
      <c r="A3" s="10" t="s">
        <v>65</v>
      </c>
      <c r="B3" s="12" t="s">
        <v>83</v>
      </c>
      <c r="D3" s="9">
        <f t="shared" ref="D3:D10" si="0">D2+1</f>
        <v>9</v>
      </c>
      <c r="E3" s="14">
        <v>17500</v>
      </c>
      <c r="F3" s="14">
        <v>2000</v>
      </c>
    </row>
    <row r="4" spans="1:6" x14ac:dyDescent="0.3">
      <c r="A4" s="10" t="s">
        <v>48</v>
      </c>
      <c r="B4" s="13"/>
      <c r="D4" s="9">
        <f t="shared" si="0"/>
        <v>10</v>
      </c>
      <c r="E4" s="14">
        <v>23000</v>
      </c>
      <c r="F4" s="14">
        <v>3500</v>
      </c>
    </row>
    <row r="5" spans="1:6" x14ac:dyDescent="0.3">
      <c r="A5" s="10" t="s">
        <v>49</v>
      </c>
      <c r="B5" s="13"/>
      <c r="D5" s="9">
        <f t="shared" si="0"/>
        <v>11</v>
      </c>
      <c r="E5" s="14">
        <v>23000</v>
      </c>
      <c r="F5" s="14">
        <v>3500</v>
      </c>
    </row>
    <row r="6" spans="1:6" x14ac:dyDescent="0.3">
      <c r="A6" s="10" t="s">
        <v>67</v>
      </c>
      <c r="B6" s="13"/>
      <c r="D6" s="9">
        <f t="shared" si="0"/>
        <v>12</v>
      </c>
      <c r="E6" s="14">
        <v>23000</v>
      </c>
      <c r="F6" s="14">
        <v>3500</v>
      </c>
    </row>
    <row r="7" spans="1:6" x14ac:dyDescent="0.3">
      <c r="A7" s="10" t="s">
        <v>50</v>
      </c>
      <c r="B7" s="13"/>
      <c r="D7" s="9">
        <f t="shared" si="0"/>
        <v>13</v>
      </c>
      <c r="E7" s="14">
        <v>25000</v>
      </c>
      <c r="F7" s="14">
        <v>3500</v>
      </c>
    </row>
    <row r="8" spans="1:6" x14ac:dyDescent="0.3">
      <c r="A8" s="10" t="s">
        <v>51</v>
      </c>
      <c r="B8" s="13"/>
      <c r="D8" s="9">
        <f t="shared" si="0"/>
        <v>14</v>
      </c>
      <c r="E8" s="14">
        <v>25000</v>
      </c>
      <c r="F8" s="14">
        <v>3500</v>
      </c>
    </row>
    <row r="9" spans="1:6" x14ac:dyDescent="0.3">
      <c r="A9" s="10" t="s">
        <v>68</v>
      </c>
      <c r="B9" s="13"/>
      <c r="D9" s="9">
        <f t="shared" si="0"/>
        <v>15</v>
      </c>
      <c r="E9" s="14">
        <v>26500</v>
      </c>
      <c r="F9" s="14">
        <v>3000</v>
      </c>
    </row>
    <row r="10" spans="1:6" x14ac:dyDescent="0.3">
      <c r="A10" s="10" t="s">
        <v>52</v>
      </c>
      <c r="B10" s="13"/>
      <c r="D10" s="9">
        <f t="shared" si="0"/>
        <v>16</v>
      </c>
      <c r="E10" s="14">
        <v>28000</v>
      </c>
      <c r="F10" s="14">
        <v>3000</v>
      </c>
    </row>
    <row r="11" spans="1:6" x14ac:dyDescent="0.3">
      <c r="A11" s="10" t="s">
        <v>53</v>
      </c>
      <c r="B11" s="13"/>
      <c r="D11" s="9">
        <v>18</v>
      </c>
      <c r="E11" s="14">
        <v>28000</v>
      </c>
      <c r="F11" s="14">
        <v>3000</v>
      </c>
    </row>
    <row r="12" spans="1:6" x14ac:dyDescent="0.3">
      <c r="A12" s="10" t="s">
        <v>69</v>
      </c>
      <c r="B12" s="13"/>
      <c r="D12" s="9">
        <v>21</v>
      </c>
      <c r="E12" s="14">
        <v>8500</v>
      </c>
      <c r="F12" s="14">
        <v>941.17647058823525</v>
      </c>
    </row>
    <row r="13" spans="1:6" x14ac:dyDescent="0.3">
      <c r="A13" s="10" t="s">
        <v>54</v>
      </c>
      <c r="B13" s="13"/>
    </row>
    <row r="14" spans="1:6" x14ac:dyDescent="0.3">
      <c r="A14" s="10" t="s">
        <v>70</v>
      </c>
      <c r="B14" s="13"/>
    </row>
    <row r="15" spans="1:6" x14ac:dyDescent="0.3">
      <c r="A15" s="10" t="s">
        <v>73</v>
      </c>
      <c r="B15" s="13"/>
    </row>
    <row r="16" spans="1:6" x14ac:dyDescent="0.3">
      <c r="A16" s="10" t="s">
        <v>55</v>
      </c>
      <c r="B16" s="13"/>
    </row>
    <row r="17" spans="1:3" x14ac:dyDescent="0.3">
      <c r="A17" s="10" t="s">
        <v>57</v>
      </c>
      <c r="B17" s="13" t="s">
        <v>103</v>
      </c>
      <c r="C17" s="41">
        <v>285</v>
      </c>
    </row>
    <row r="18" spans="1:3" x14ac:dyDescent="0.3">
      <c r="A18" s="10" t="s">
        <v>74</v>
      </c>
      <c r="B18" s="13"/>
    </row>
    <row r="19" spans="1:3" x14ac:dyDescent="0.3">
      <c r="A19" s="10" t="s">
        <v>56</v>
      </c>
      <c r="B19" s="13"/>
    </row>
    <row r="20" spans="1:3" x14ac:dyDescent="0.3">
      <c r="A20" s="10" t="s">
        <v>58</v>
      </c>
      <c r="B20" s="13"/>
    </row>
    <row r="21" spans="1:3" x14ac:dyDescent="0.3">
      <c r="A21" s="10" t="s">
        <v>75</v>
      </c>
      <c r="B21" s="13"/>
    </row>
    <row r="22" spans="1:3" x14ac:dyDescent="0.3">
      <c r="A22" s="10" t="s">
        <v>59</v>
      </c>
      <c r="B22" s="13"/>
    </row>
    <row r="23" spans="1:3" x14ac:dyDescent="0.3">
      <c r="A23" s="10" t="s">
        <v>60</v>
      </c>
      <c r="B23" s="13"/>
    </row>
    <row r="24" spans="1:3" x14ac:dyDescent="0.3">
      <c r="A24" s="10" t="s">
        <v>71</v>
      </c>
      <c r="B24" s="13"/>
    </row>
    <row r="25" spans="1:3" x14ac:dyDescent="0.3">
      <c r="A25" s="10" t="s">
        <v>61</v>
      </c>
      <c r="B25" s="13"/>
    </row>
    <row r="26" spans="1:3" x14ac:dyDescent="0.3">
      <c r="A26" s="10" t="s">
        <v>72</v>
      </c>
      <c r="B26" s="13"/>
    </row>
    <row r="27" spans="1:3" x14ac:dyDescent="0.3">
      <c r="A27" s="10" t="s">
        <v>84</v>
      </c>
      <c r="B27" s="13"/>
    </row>
    <row r="28" spans="1:3" x14ac:dyDescent="0.3">
      <c r="A28" s="10" t="s">
        <v>86</v>
      </c>
      <c r="B28" s="13"/>
    </row>
    <row r="29" spans="1:3" x14ac:dyDescent="0.3">
      <c r="B29" s="13"/>
    </row>
    <row r="30" spans="1:3" x14ac:dyDescent="0.3">
      <c r="B30" s="13"/>
    </row>
    <row r="31" spans="1:3" x14ac:dyDescent="0.3">
      <c r="B31" s="13"/>
    </row>
    <row r="32" spans="1:3" x14ac:dyDescent="0.3">
      <c r="B32" s="13"/>
    </row>
    <row r="33" spans="2:2" x14ac:dyDescent="0.3">
      <c r="B33" s="13"/>
    </row>
  </sheetData>
  <sheetProtection algorithmName="SHA-512" hashValue="kqpXJxlOzLatFrsifGjLxLK0/npFuKe79v3LmovS3WEq6wlKRo8KwYVbTrt5y6v3wfpyI46tcMMSXiCtsqG7PA==" saltValue="2nRrji0wjTyh/j9elN0n0Q==" spinCount="100000" sheet="1" objects="1" scenario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Cover</vt:lpstr>
      <vt:lpstr>Budget Template</vt:lpstr>
      <vt:lpstr>Supporting Schedules</vt:lpstr>
      <vt:lpstr>Rep Fees &amp; Budget</vt:lpstr>
      <vt:lpstr>'Budget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Parisotto, Markus</dc:creator>
  <cp:lastModifiedBy>Kim Male</cp:lastModifiedBy>
  <cp:lastPrinted>2025-04-22T14:38:45Z</cp:lastPrinted>
  <dcterms:created xsi:type="dcterms:W3CDTF">2023-01-28T17:16:42Z</dcterms:created>
  <dcterms:modified xsi:type="dcterms:W3CDTF">2025-04-25T22:12:28Z</dcterms:modified>
</cp:coreProperties>
</file>